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55" windowWidth="15240" windowHeight="7860" activeTab="1"/>
  </bookViews>
  <sheets>
    <sheet name="Introduzione" sheetId="1" r:id="rId1"/>
    <sheet name="Valutazione" sheetId="2" r:id="rId2"/>
    <sheet name="Foglio dei dati" sheetId="3" r:id="rId3"/>
  </sheets>
  <definedNames>
    <definedName name="_xlnm.Print_Area" localSheetId="0">'Introduzione'!$A$1:$A$51</definedName>
  </definedNames>
  <calcPr fullCalcOnLoad="1"/>
</workbook>
</file>

<file path=xl/sharedStrings.xml><?xml version="1.0" encoding="utf-8"?>
<sst xmlns="http://schemas.openxmlformats.org/spreadsheetml/2006/main" count="91" uniqueCount="88">
  <si>
    <t>Un foglio di per una prima valutazione delle abitazioni, informazioni e utilizzo</t>
  </si>
  <si>
    <t>E' più facile che un italiano conosca il consumo della sua macchina piuttosto che quello della sua casa. Sembra strano ma è così. La scelta di una casa – sia in affitto che da acquistare - è una decisione tra le più importanti in quanto si riflette giorno per giorno sulla qualità del nostro vivere.</t>
  </si>
  <si>
    <t xml:space="preserve">I parametri più comuni su cui si basa la scelta sono: costo, vicinanza ai servizi, presenza dell’ascensore, vista dalle finestre ecc. Il costo annuo per  riscaldare la casa, la valutazione dell’isolamento di solito non compaiono eppure il costo del gas per una stagione di riscaldamento di una villetta familiare o di un appartamento può tranquillamente arrivare al valore di uno stipendio di un mese e più. </t>
  </si>
  <si>
    <t>Provate a pensare a quale capitale bisogna oggi avere in banca per avere una cifra del genere. Vale allora la pena di iniziare a pensare se non sia il caso di togliere soldi dalla banca per utilizzarli per migliorare le prestazioni delle nostre abitazioni oppure di fare un mutuo; otterremmo almeno due vantaggi: meno effetto serra e minori spese ogni anno corrispondenti a un bell’interesse.</t>
  </si>
  <si>
    <t>Alla luce di questa considerazione Rete Lilliput vuole iniziare a dare – con questo foglio di calcolo - uno strumento per una prima valutazione delle nostre case.</t>
  </si>
  <si>
    <t>I risultati della valutazione potrebbero portare a prendere in considerazione la possibilità di rivolgersi ad un termotecnico per capire quali sono gli interventi da fare per migliorare le prestazioni della casa. Case costruite 30 – 40 anni fa, oppure con caldaie obsolete possono permettere risparmi fino al 40%!</t>
  </si>
  <si>
    <t>-   segnaliamo che Banca Etica ha delle linee di finanziamento per chi intende migliorare le prestazioni della propria casa: www.bancaetica.com</t>
  </si>
  <si>
    <r>
      <t>-</t>
    </r>
    <r>
      <rPr>
        <sz val="7"/>
        <rFont val="Arial"/>
        <family val="2"/>
      </rPr>
      <t xml:space="preserve">         </t>
    </r>
    <r>
      <rPr>
        <sz val="12"/>
        <rFont val="Arial"/>
        <family val="2"/>
      </rPr>
      <t>per chi volesse approfondire aspetti inerenti l’energia può vedere www.forumenergia.net e il sito www.tazioborges.it: è un blog  tenuto da una persona molto competente in materia</t>
    </r>
  </si>
  <si>
    <t>Come si usa il foglio</t>
  </si>
  <si>
    <r>
      <t xml:space="preserve">Il foglio è ovviamente molto semplificato e funziona meglio per  quelle situazioni in cui l’unità abitativa esaminata abbia un proprio contatore (es. villetta con proprio impianto, appartamento in condominio con caldaietta autonoma). </t>
    </r>
    <r>
      <rPr>
        <sz val="12"/>
        <color indexed="10"/>
        <rFont val="Arial"/>
        <family val="2"/>
      </rPr>
      <t>Ha il valore quindi di una prima approssimata valutazione</t>
    </r>
    <r>
      <rPr>
        <sz val="12"/>
        <rFont val="Arial"/>
        <family val="2"/>
      </rPr>
      <t>.</t>
    </r>
  </si>
  <si>
    <t>Occorre conoscere la superficie riscaldata della casa: per riscaldato si intende che i locali siano tenuti ad una temperatura vicina ai 19 - 20 gradi. Detta superficie va inserita nella casella gialla.</t>
  </si>
  <si>
    <t>Occorre conoscere il tipo di combustibile utilizzato (es. metano, gasolio, ecc.) e il dato relativo al  consumo annuale che può essere ricavato dalle bollette pagate in passato.</t>
  </si>
  <si>
    <t>Se il combustibile viene usato anche per riscaldare l’acqua sanitaria e non ci sono fonti energetiche aggiuntive (es. pannelli solari che di solito sono dimensionati per dare il 75% circa dell’energia necessaria per riscaldare l’acqua sanitaria)  si può ritenere che il combustibile destinato al riscaldamento sia l’85% del totale. Fatta questo aggiustamento si può quindi inserire in dato del consumo nella colonna corrispondente all’impianto che si ha.</t>
  </si>
  <si>
    <t>Automaticamente il programma darà la valutazione che potrà essere letta nel riquadro azzurrino unitamente al costo che si sostiene annualmente per il combustibile e la quantità di CO2 emessa in atmosfera (vedi riga arancione). Si raccomanda di mettere nella riga dei consumi di combustibile quelli di effettiva competenza della casa che si sta analizzando, cancellando tutti i valori di consumo precedentemente immessi.</t>
  </si>
  <si>
    <t>Il foglio può anche essere usato per fare dei confronti e delle previsioni.</t>
  </si>
  <si>
    <t>Se ad esempio si vuol vedere  quanto costa riscaldare una stessa casa con un combustibile diverso da quello utilizzato si può mettere nella casella relativa al “consumo annuale” un valore relativo al quantitativo del nuovo combustibile che permetta di avere lo stesso valore di energia distribuita effettivamente in casa (parametro C). Ad esempio se si ha una villetta  di 100 mq e per riscaldarla si utilizzano 3000 mc di metano con una caldaia normale si può vedere che ad esso corrispondono 20097 KWh effettivamente distribuiti. Se si ipotizza di fornire lo stesso calore con i pellet (segatura compressa in cilindretti) – per avere la stessa quantità di energia effettivamente distribuita si deve inserire un quantitativo di 7127 Kg di pellet. Si può vedere però che mentre con il metano si spendono circa in 1680 euro con i pellet se ne spendono  1134. Vale la pena di approfondire…</t>
  </si>
  <si>
    <t>Il foglio permette anche di calcolare quanta CO2 viene emessa per la produzione di energia elettrica a partire da centrali di produzione basate su tecnologie diverse.</t>
  </si>
  <si>
    <t>Questo file é protetto da scrittura per evitare accidentali cancellazioni. Per togliere la protezione basta andare in strumenti, protezione, rimuovi protezione foglio. Può essere pubblicato ed utilizzato liberamente a patto di citare la fonte. In sostanza é in copyleft</t>
  </si>
  <si>
    <t>Tabella per una valutazione di massima dell'efficienza energetica degli edifici</t>
  </si>
  <si>
    <t>Nota: per semplicità sono state fatte alcune approssimazioni. I risultati sono da ritenersi quindi puramente indicativi</t>
  </si>
  <si>
    <t xml:space="preserve">A = Superficie effettivamente riscaldata della casa (in mq) </t>
  </si>
  <si>
    <t>Tipo di combustibile</t>
  </si>
  <si>
    <t>gas (mc)</t>
  </si>
  <si>
    <t>gasolio (litri)</t>
  </si>
  <si>
    <t>pellet (Kg)</t>
  </si>
  <si>
    <t>pellet(Kg)</t>
  </si>
  <si>
    <t>elettricità diretta (KWh)</t>
  </si>
  <si>
    <t>caldaia normale</t>
  </si>
  <si>
    <t>caldaia a condensazione</t>
  </si>
  <si>
    <t>piccola caldaia</t>
  </si>
  <si>
    <t>condominio con caldaia centr.</t>
  </si>
  <si>
    <t>(es. caloriferi elettr. a olio)</t>
  </si>
  <si>
    <t>Consumo annuale dei vari tipi di energia utilizzata per riscaldare (usare l'unità di misura indicata) ---&gt;</t>
  </si>
  <si>
    <t>B = Equivalente in KWh del consumo annuale</t>
  </si>
  <si>
    <t>D = Totale energia utilizzata ogni anno alla fonte per riscaldare</t>
  </si>
  <si>
    <t>E = Totale energia distribuita effettivamente in casa (E = D*0,7)</t>
  </si>
  <si>
    <t>F = Energia (KWh per mq per anno) F =  E/A</t>
  </si>
  <si>
    <t xml:space="preserve">gas </t>
  </si>
  <si>
    <t>gas</t>
  </si>
  <si>
    <t>gasolio</t>
  </si>
  <si>
    <t>pellet</t>
  </si>
  <si>
    <t>energia elettrica</t>
  </si>
  <si>
    <t>Costo dell'energia (in euro IVA compresa)</t>
  </si>
  <si>
    <t>gas a ciclo comb.</t>
  </si>
  <si>
    <t>olio combustibile</t>
  </si>
  <si>
    <t>carbone sudafricano</t>
  </si>
  <si>
    <t>Kg di CO2 introdotta nell'atmosfera---&gt;</t>
  </si>
  <si>
    <t>Categoria</t>
  </si>
  <si>
    <t>Classi di efficienza (valori in KWh/mq anno)</t>
  </si>
  <si>
    <t>Risultato del test, leggi qui sotto</t>
  </si>
  <si>
    <t>Dati utilizzati per il calcolo</t>
  </si>
  <si>
    <t xml:space="preserve">potere calorifico inferiore </t>
  </si>
  <si>
    <t>Kg di CO2 per KWh</t>
  </si>
  <si>
    <t>1 mc di gas</t>
  </si>
  <si>
    <t>1 litro di gasolio</t>
  </si>
  <si>
    <t>1 kg di gasolio</t>
  </si>
  <si>
    <t>1 Kg di legna (attenzione al contenuto di umidità)</t>
  </si>
  <si>
    <t>Costo del gasolio</t>
  </si>
  <si>
    <t>euro al litro</t>
  </si>
  <si>
    <t>euro al KWh</t>
  </si>
  <si>
    <t>tra 2.000 litri e 5.000 litri</t>
  </si>
  <si>
    <t>0,766+IVA 20%</t>
  </si>
  <si>
    <t>tra 5.000 litri e 10.000 litri</t>
  </si>
  <si>
    <t>0,758+IVA 20%</t>
  </si>
  <si>
    <t>0,835 densità del gasolio</t>
  </si>
  <si>
    <t>in (KWh - Kilowattora)</t>
  </si>
  <si>
    <t xml:space="preserve">con la sua combustione </t>
  </si>
  <si>
    <t>Kg di CO2 aggiunti all'atmosfera</t>
  </si>
  <si>
    <t>Caratteristiche dei combustibili</t>
  </si>
  <si>
    <t>1 kg di pellet (sono costituiti da segatura pressata)</t>
  </si>
  <si>
    <t>termoelettrica a gas</t>
  </si>
  <si>
    <t>a olio combustibile</t>
  </si>
  <si>
    <t>a carbone americano</t>
  </si>
  <si>
    <t>a carbone sudafricano</t>
  </si>
  <si>
    <t>La produzione di CO2 per ogni Kilowattora di energia elettrica varia da centrale a centrale</t>
  </si>
  <si>
    <t>(Kg di CO2)</t>
  </si>
  <si>
    <t>termoelettrica a gas a ciclo combinato (sono le più moderne)</t>
  </si>
  <si>
    <t>CO2 emessa in funzione del tipo di centrale</t>
  </si>
  <si>
    <t>Usando energia elettrica, un risultato migliore può essere ottenuto con le pompe di calore.</t>
  </si>
  <si>
    <t>C = Energia distribuita effettivamente in casa (C = B*coefficiente globale in funzione dei vari tipi di riscaldamento)</t>
  </si>
  <si>
    <t>I dati vanno inseriti solo nelle celle colorate in giallo (riga 9 e riga 13) scegliendo la colonna appropriata; nella zona a sfondo azzurrino comparirà il risultato.</t>
  </si>
  <si>
    <t>A</t>
  </si>
  <si>
    <t>B</t>
  </si>
  <si>
    <t>C</t>
  </si>
  <si>
    <t>D</t>
  </si>
  <si>
    <t>E</t>
  </si>
  <si>
    <t>F</t>
  </si>
  <si>
    <t>G</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</si>
</sst>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0.0"/>
    <numFmt numFmtId="174" formatCode="#,##0.0"/>
  </numFmts>
  <fonts count="20">
    <font>
      <sz val="10"/>
      <name val="Arial"/>
      <family val="0"/>
    </font>
    <font>
      <u val="single"/>
      <sz val="10"/>
      <color indexed="12"/>
      <name val="Arial"/>
      <family val="0"/>
    </font>
    <font>
      <u val="single"/>
      <sz val="10"/>
      <color indexed="20"/>
      <name val="Arial"/>
      <family val="0"/>
    </font>
    <font>
      <sz val="12"/>
      <name val="Times New Roman"/>
      <family val="1"/>
    </font>
    <font>
      <b/>
      <sz val="16"/>
      <color indexed="10"/>
      <name val="Arial"/>
      <family val="2"/>
    </font>
    <font>
      <b/>
      <sz val="12"/>
      <color indexed="10"/>
      <name val="Arial"/>
      <family val="2"/>
    </font>
    <font>
      <sz val="12"/>
      <name val="Arial"/>
      <family val="2"/>
    </font>
    <font>
      <sz val="7"/>
      <name val="Arial"/>
      <family val="2"/>
    </font>
    <font>
      <sz val="12"/>
      <color indexed="10"/>
      <name val="Arial"/>
      <family val="2"/>
    </font>
    <font>
      <b/>
      <sz val="12"/>
      <name val="Arial"/>
      <family val="2"/>
    </font>
    <font>
      <sz val="10"/>
      <name val="Comic Sans MS"/>
      <family val="4"/>
    </font>
    <font>
      <sz val="16"/>
      <color indexed="10"/>
      <name val="Arial"/>
      <family val="2"/>
    </font>
    <font>
      <b/>
      <sz val="18"/>
      <name val="Arial"/>
      <family val="2"/>
    </font>
    <font>
      <b/>
      <sz val="14"/>
      <color indexed="10"/>
      <name val="Arial"/>
      <family val="2"/>
    </font>
    <font>
      <b/>
      <sz val="10"/>
      <name val="Arial"/>
      <family val="2"/>
    </font>
    <font>
      <b/>
      <sz val="16"/>
      <name val="Arial"/>
      <family val="2"/>
    </font>
    <font>
      <b/>
      <sz val="14"/>
      <name val="Arial"/>
      <family val="2"/>
    </font>
    <font>
      <sz val="11"/>
      <name val="Arial"/>
      <family val="2"/>
    </font>
    <font>
      <sz val="14"/>
      <name val="Arial"/>
      <family val="2"/>
    </font>
    <font>
      <sz val="10"/>
      <color indexed="12"/>
      <name val="Arial"/>
      <family val="2"/>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52"/>
        <bgColor indexed="64"/>
      </patternFill>
    </fill>
    <fill>
      <patternFill patternType="solid">
        <fgColor indexed="42"/>
        <bgColor indexed="64"/>
      </patternFill>
    </fill>
  </fills>
  <borders count="22">
    <border>
      <left/>
      <right/>
      <top/>
      <bottom/>
      <diagonal/>
    </border>
    <border>
      <left style="medium">
        <color indexed="48"/>
      </left>
      <right style="medium">
        <color indexed="48"/>
      </right>
      <top style="medium">
        <color indexed="48"/>
      </top>
      <bottom style="medium">
        <color indexed="48"/>
      </bottom>
    </border>
    <border>
      <left style="thin"/>
      <right>
        <color indexed="63"/>
      </right>
      <top>
        <color indexed="63"/>
      </top>
      <bottom>
        <color indexed="63"/>
      </bottom>
    </border>
    <border>
      <left style="thin"/>
      <right>
        <color indexed="63"/>
      </right>
      <top style="thick">
        <color indexed="48"/>
      </top>
      <bottom style="thick">
        <color indexed="48"/>
      </botto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ck">
        <color indexed="48"/>
      </top>
      <bottom style="thick">
        <color indexed="48"/>
      </bottom>
    </border>
    <border>
      <left style="medium"/>
      <right style="medium"/>
      <top>
        <color indexed="63"/>
      </top>
      <bottom>
        <color indexed="63"/>
      </bottom>
    </border>
    <border>
      <left style="medium"/>
      <right style="medium"/>
      <top>
        <color indexed="63"/>
      </top>
      <bottom style="medium"/>
    </border>
    <border>
      <left style="thin"/>
      <right style="medium"/>
      <top style="medium"/>
      <bottom>
        <color indexed="63"/>
      </bottom>
    </border>
    <border>
      <left style="thin"/>
      <right style="medium"/>
      <top style="thick">
        <color indexed="48"/>
      </top>
      <bottom style="thick">
        <color indexed="4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02">
    <xf numFmtId="0" fontId="0" fillId="0" borderId="0" xfId="0" applyAlignment="1">
      <alignment/>
    </xf>
    <xf numFmtId="0" fontId="0" fillId="2" borderId="0" xfId="0" applyFill="1" applyAlignment="1">
      <alignment/>
    </xf>
    <xf numFmtId="0" fontId="3" fillId="2" borderId="0" xfId="0" applyFont="1" applyFill="1" applyAlignment="1">
      <alignment/>
    </xf>
    <xf numFmtId="0" fontId="4" fillId="2" borderId="0" xfId="0" applyFont="1" applyFill="1" applyAlignment="1">
      <alignment horizontal="justify" vertical="center"/>
    </xf>
    <xf numFmtId="0" fontId="5" fillId="2" borderId="0" xfId="0" applyFont="1" applyFill="1" applyAlignment="1">
      <alignment horizontal="justify" vertical="center"/>
    </xf>
    <xf numFmtId="0" fontId="3" fillId="0" borderId="0" xfId="0" applyFont="1" applyFill="1" applyAlignment="1">
      <alignment horizontal="justify" vertical="justify" wrapText="1"/>
    </xf>
    <xf numFmtId="0" fontId="6" fillId="2" borderId="0" xfId="0" applyFont="1" applyFill="1" applyAlignment="1">
      <alignment/>
    </xf>
    <xf numFmtId="0" fontId="6" fillId="0" borderId="0" xfId="0" applyFont="1" applyFill="1" applyAlignment="1">
      <alignment horizontal="justify" vertical="top" wrapText="1"/>
    </xf>
    <xf numFmtId="0" fontId="6" fillId="0" borderId="0" xfId="0" applyFont="1" applyFill="1" applyAlignment="1" quotePrefix="1">
      <alignment horizontal="justify" vertical="top" wrapText="1"/>
    </xf>
    <xf numFmtId="0" fontId="5" fillId="0" borderId="0" xfId="0" applyFont="1" applyFill="1" applyAlignment="1">
      <alignment horizontal="justify" vertical="top" wrapText="1"/>
    </xf>
    <xf numFmtId="0" fontId="8" fillId="2" borderId="0" xfId="0" applyFont="1" applyFill="1" applyAlignment="1">
      <alignment horizontal="justify"/>
    </xf>
    <xf numFmtId="0" fontId="6" fillId="2" borderId="0" xfId="0" applyFont="1" applyFill="1" applyAlignment="1">
      <alignment horizontal="justify" vertical="top"/>
    </xf>
    <xf numFmtId="0" fontId="9" fillId="2" borderId="0" xfId="0" applyFont="1" applyFill="1" applyAlignment="1">
      <alignment horizontal="justify" vertical="top"/>
    </xf>
    <xf numFmtId="0" fontId="6" fillId="2" borderId="0" xfId="0" applyFont="1" applyFill="1" applyAlignment="1">
      <alignment horizontal="justify"/>
    </xf>
    <xf numFmtId="0" fontId="10" fillId="2" borderId="0" xfId="0" applyFont="1" applyFill="1" applyAlignment="1">
      <alignment horizontal="justify"/>
    </xf>
    <xf numFmtId="0" fontId="11" fillId="2" borderId="0" xfId="0" applyFont="1" applyFill="1" applyAlignment="1">
      <alignment/>
    </xf>
    <xf numFmtId="0" fontId="6" fillId="2" borderId="0" xfId="0" applyFont="1" applyFill="1" applyAlignment="1">
      <alignment vertical="center" wrapText="1"/>
    </xf>
    <xf numFmtId="0" fontId="6" fillId="2" borderId="0" xfId="0" applyFont="1" applyFill="1" applyAlignment="1">
      <alignment wrapText="1"/>
    </xf>
    <xf numFmtId="0" fontId="12" fillId="0" borderId="0" xfId="0" applyFont="1" applyAlignment="1">
      <alignment/>
    </xf>
    <xf numFmtId="0" fontId="13" fillId="0" borderId="0" xfId="0" applyFont="1" applyAlignment="1">
      <alignment/>
    </xf>
    <xf numFmtId="0" fontId="0" fillId="3" borderId="1" xfId="0" applyFill="1" applyBorder="1" applyAlignment="1" applyProtection="1">
      <alignment/>
      <protection locked="0"/>
    </xf>
    <xf numFmtId="0" fontId="14" fillId="0" borderId="0" xfId="0" applyFont="1" applyAlignment="1">
      <alignment/>
    </xf>
    <xf numFmtId="0" fontId="14" fillId="0" borderId="2" xfId="0" applyFont="1" applyBorder="1" applyAlignment="1">
      <alignment/>
    </xf>
    <xf numFmtId="0" fontId="0" fillId="0" borderId="2" xfId="0" applyBorder="1" applyAlignment="1">
      <alignment horizontal="justify" vertical="top"/>
    </xf>
    <xf numFmtId="0" fontId="0" fillId="0" borderId="2" xfId="0" applyBorder="1" applyAlignment="1">
      <alignment/>
    </xf>
    <xf numFmtId="0" fontId="0" fillId="3" borderId="3" xfId="0" applyFill="1" applyBorder="1" applyAlignment="1" applyProtection="1">
      <alignment/>
      <protection locked="0"/>
    </xf>
    <xf numFmtId="173" fontId="0" fillId="0" borderId="2" xfId="0" applyNumberFormat="1" applyBorder="1" applyAlignment="1">
      <alignment/>
    </xf>
    <xf numFmtId="3" fontId="0" fillId="0" borderId="0" xfId="0" applyNumberFormat="1" applyAlignment="1">
      <alignment/>
    </xf>
    <xf numFmtId="2" fontId="0" fillId="0" borderId="0" xfId="0" applyNumberFormat="1" applyAlignment="1">
      <alignment/>
    </xf>
    <xf numFmtId="0" fontId="15" fillId="0" borderId="0" xfId="0" applyFont="1" applyAlignment="1">
      <alignment/>
    </xf>
    <xf numFmtId="2" fontId="15" fillId="0" borderId="0" xfId="0" applyNumberFormat="1" applyFont="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6" fillId="0" borderId="0" xfId="0" applyFont="1" applyAlignment="1">
      <alignment/>
    </xf>
    <xf numFmtId="0" fontId="16" fillId="0" borderId="9" xfId="0" applyFont="1" applyBorder="1" applyAlignment="1">
      <alignment/>
    </xf>
    <xf numFmtId="0" fontId="16" fillId="0" borderId="10" xfId="0" applyFont="1" applyBorder="1" applyAlignment="1">
      <alignment/>
    </xf>
    <xf numFmtId="0" fontId="0" fillId="0" borderId="10" xfId="0" applyBorder="1" applyAlignment="1">
      <alignment/>
    </xf>
    <xf numFmtId="3" fontId="0" fillId="0" borderId="4" xfId="0" applyNumberFormat="1" applyBorder="1" applyAlignment="1">
      <alignment/>
    </xf>
    <xf numFmtId="3" fontId="0" fillId="0" borderId="11" xfId="0" applyNumberFormat="1" applyBorder="1" applyAlignment="1">
      <alignment/>
    </xf>
    <xf numFmtId="0" fontId="0" fillId="0" borderId="12" xfId="0" applyBorder="1" applyAlignment="1">
      <alignment/>
    </xf>
    <xf numFmtId="0" fontId="16" fillId="0" borderId="6" xfId="0" applyFont="1" applyBorder="1" applyAlignment="1">
      <alignment/>
    </xf>
    <xf numFmtId="0" fontId="14" fillId="0" borderId="12" xfId="0" applyFont="1" applyBorder="1" applyAlignment="1">
      <alignment/>
    </xf>
    <xf numFmtId="0" fontId="16" fillId="0" borderId="12" xfId="0" applyFont="1" applyBorder="1" applyAlignment="1">
      <alignment/>
    </xf>
    <xf numFmtId="0" fontId="14" fillId="4" borderId="2" xfId="0" applyFont="1" applyFill="1" applyBorder="1" applyAlignment="1">
      <alignment/>
    </xf>
    <xf numFmtId="0" fontId="0" fillId="0" borderId="13" xfId="0" applyBorder="1" applyAlignment="1">
      <alignment/>
    </xf>
    <xf numFmtId="0" fontId="14" fillId="5" borderId="5" xfId="0" applyFont="1" applyFill="1" applyBorder="1" applyAlignment="1">
      <alignment/>
    </xf>
    <xf numFmtId="0" fontId="14" fillId="5" borderId="0" xfId="0" applyFont="1" applyFill="1" applyAlignment="1">
      <alignment/>
    </xf>
    <xf numFmtId="0" fontId="14" fillId="5" borderId="6" xfId="0" applyFont="1" applyFill="1" applyBorder="1" applyAlignment="1">
      <alignment/>
    </xf>
    <xf numFmtId="0" fontId="0" fillId="5" borderId="6" xfId="0" applyFill="1" applyBorder="1" applyAlignment="1">
      <alignment/>
    </xf>
    <xf numFmtId="0" fontId="0" fillId="5" borderId="12" xfId="0" applyFill="1" applyBorder="1" applyAlignment="1">
      <alignment/>
    </xf>
    <xf numFmtId="0" fontId="0" fillId="5" borderId="0" xfId="0" applyFill="1" applyAlignment="1">
      <alignment/>
    </xf>
    <xf numFmtId="0" fontId="14" fillId="5" borderId="14" xfId="0" applyFont="1" applyFill="1" applyBorder="1" applyAlignment="1">
      <alignment/>
    </xf>
    <xf numFmtId="0" fontId="0" fillId="5" borderId="9" xfId="0" applyFill="1" applyBorder="1" applyAlignment="1">
      <alignment/>
    </xf>
    <xf numFmtId="0" fontId="0" fillId="5" borderId="10" xfId="0" applyFill="1" applyBorder="1" applyAlignment="1">
      <alignment/>
    </xf>
    <xf numFmtId="0" fontId="0" fillId="0" borderId="15" xfId="0" applyBorder="1" applyAlignment="1">
      <alignment/>
    </xf>
    <xf numFmtId="0" fontId="0" fillId="0" borderId="16" xfId="0" applyBorder="1" applyAlignment="1">
      <alignment/>
    </xf>
    <xf numFmtId="0" fontId="0" fillId="0" borderId="9" xfId="0" applyBorder="1" applyAlignment="1">
      <alignment/>
    </xf>
    <xf numFmtId="0" fontId="16" fillId="0" borderId="0" xfId="0" applyFont="1" applyBorder="1" applyAlignment="1">
      <alignment/>
    </xf>
    <xf numFmtId="0" fontId="0" fillId="0" borderId="0" xfId="0" applyBorder="1" applyAlignment="1">
      <alignment/>
    </xf>
    <xf numFmtId="0" fontId="14" fillId="0" borderId="0" xfId="0" applyFont="1" applyBorder="1" applyAlignment="1">
      <alignment/>
    </xf>
    <xf numFmtId="174" fontId="14" fillId="0" borderId="0" xfId="0" applyNumberFormat="1" applyFont="1" applyBorder="1" applyAlignment="1">
      <alignment/>
    </xf>
    <xf numFmtId="0" fontId="0" fillId="5" borderId="0" xfId="0" applyFill="1" applyBorder="1" applyAlignment="1">
      <alignment/>
    </xf>
    <xf numFmtId="0" fontId="14" fillId="0" borderId="5" xfId="0" applyFont="1" applyBorder="1" applyAlignment="1">
      <alignment/>
    </xf>
    <xf numFmtId="0" fontId="14" fillId="0" borderId="6" xfId="0" applyFont="1" applyBorder="1" applyAlignment="1">
      <alignment/>
    </xf>
    <xf numFmtId="0" fontId="0" fillId="0" borderId="12" xfId="0" applyBorder="1" applyAlignment="1">
      <alignment horizontal="justify" vertical="top"/>
    </xf>
    <xf numFmtId="0" fontId="0" fillId="3" borderId="17" xfId="0" applyFill="1" applyBorder="1" applyAlignment="1" applyProtection="1">
      <alignment/>
      <protection locked="0"/>
    </xf>
    <xf numFmtId="173" fontId="0" fillId="0" borderId="12" xfId="0" applyNumberFormat="1" applyBorder="1" applyAlignment="1">
      <alignment/>
    </xf>
    <xf numFmtId="0" fontId="0" fillId="0" borderId="18" xfId="0" applyBorder="1" applyAlignment="1">
      <alignment/>
    </xf>
    <xf numFmtId="3" fontId="0" fillId="0" borderId="19" xfId="0" applyNumberFormat="1" applyBorder="1" applyAlignment="1">
      <alignment/>
    </xf>
    <xf numFmtId="0" fontId="16" fillId="0" borderId="5" xfId="0" applyFont="1" applyBorder="1" applyAlignment="1">
      <alignment/>
    </xf>
    <xf numFmtId="0" fontId="14" fillId="0" borderId="0" xfId="0" applyFont="1" applyBorder="1" applyAlignment="1">
      <alignment horizontal="center"/>
    </xf>
    <xf numFmtId="174" fontId="14" fillId="0" borderId="12" xfId="0" applyNumberFormat="1" applyFont="1" applyBorder="1" applyAlignment="1">
      <alignment/>
    </xf>
    <xf numFmtId="0" fontId="14" fillId="0" borderId="7" xfId="0" applyFont="1" applyBorder="1" applyAlignment="1">
      <alignment/>
    </xf>
    <xf numFmtId="0" fontId="14" fillId="0" borderId="20" xfId="0" applyFont="1" applyBorder="1" applyAlignment="1">
      <alignment/>
    </xf>
    <xf numFmtId="0" fontId="0" fillId="0" borderId="8" xfId="0" applyBorder="1" applyAlignment="1">
      <alignment horizontal="justify" vertical="top"/>
    </xf>
    <xf numFmtId="0" fontId="0" fillId="3" borderId="21" xfId="0" applyFill="1" applyBorder="1" applyAlignment="1" applyProtection="1">
      <alignment/>
      <protection locked="0"/>
    </xf>
    <xf numFmtId="173" fontId="0" fillId="0" borderId="8" xfId="0" applyNumberFormat="1" applyBorder="1" applyAlignment="1">
      <alignment/>
    </xf>
    <xf numFmtId="0" fontId="0" fillId="0" borderId="20" xfId="0" applyBorder="1" applyAlignment="1">
      <alignment/>
    </xf>
    <xf numFmtId="3" fontId="0" fillId="0" borderId="9" xfId="0" applyNumberFormat="1" applyBorder="1" applyAlignment="1">
      <alignment/>
    </xf>
    <xf numFmtId="0" fontId="14" fillId="0" borderId="8" xfId="0" applyFont="1" applyBorder="1" applyAlignment="1">
      <alignment/>
    </xf>
    <xf numFmtId="0" fontId="14" fillId="4" borderId="12" xfId="0" applyFont="1" applyFill="1" applyBorder="1" applyAlignment="1">
      <alignment/>
    </xf>
    <xf numFmtId="0" fontId="14" fillId="4" borderId="8" xfId="0" applyFont="1" applyFill="1" applyBorder="1" applyAlignment="1">
      <alignment/>
    </xf>
    <xf numFmtId="0" fontId="0" fillId="0" borderId="11" xfId="0" applyBorder="1" applyAlignment="1">
      <alignment/>
    </xf>
    <xf numFmtId="173" fontId="0" fillId="0" borderId="0" xfId="0" applyNumberFormat="1" applyBorder="1" applyAlignment="1">
      <alignment/>
    </xf>
    <xf numFmtId="0" fontId="19" fillId="0" borderId="0" xfId="0" applyFont="1" applyAlignment="1">
      <alignment/>
    </xf>
    <xf numFmtId="0" fontId="14" fillId="5" borderId="12" xfId="0" applyFont="1" applyFill="1" applyBorder="1" applyAlignment="1">
      <alignment horizontal="right"/>
    </xf>
    <xf numFmtId="0" fontId="18" fillId="0" borderId="0" xfId="0" applyFont="1" applyAlignment="1" applyProtection="1">
      <alignment/>
      <protection hidden="1" locked="0"/>
    </xf>
    <xf numFmtId="0" fontId="0" fillId="0" borderId="0" xfId="0" applyAlignment="1" applyProtection="1">
      <alignment/>
      <protection hidden="1" locked="0"/>
    </xf>
    <xf numFmtId="0" fontId="14" fillId="0" borderId="5" xfId="0" applyFont="1" applyBorder="1" applyAlignment="1" applyProtection="1">
      <alignment/>
      <protection hidden="1" locked="0"/>
    </xf>
    <xf numFmtId="0" fontId="0" fillId="0" borderId="6" xfId="0" applyBorder="1" applyAlignment="1" applyProtection="1">
      <alignment/>
      <protection hidden="1" locked="0"/>
    </xf>
    <xf numFmtId="0" fontId="0" fillId="0" borderId="15" xfId="0" applyBorder="1" applyAlignment="1" applyProtection="1">
      <alignment/>
      <protection hidden="1" locked="0"/>
    </xf>
    <xf numFmtId="0" fontId="0" fillId="0" borderId="12" xfId="0" applyBorder="1" applyAlignment="1" applyProtection="1">
      <alignment/>
      <protection hidden="1" locked="0"/>
    </xf>
    <xf numFmtId="0" fontId="0" fillId="0" borderId="0" xfId="0" applyBorder="1" applyAlignment="1" applyProtection="1">
      <alignment/>
      <protection hidden="1" locked="0"/>
    </xf>
    <xf numFmtId="0" fontId="0" fillId="0" borderId="16" xfId="0" applyBorder="1" applyAlignment="1" applyProtection="1">
      <alignment/>
      <protection hidden="1" locked="0"/>
    </xf>
    <xf numFmtId="173" fontId="0" fillId="0" borderId="0" xfId="0" applyNumberFormat="1" applyBorder="1" applyAlignment="1" applyProtection="1">
      <alignment/>
      <protection hidden="1" locked="0"/>
    </xf>
    <xf numFmtId="0" fontId="0" fillId="0" borderId="9" xfId="0" applyBorder="1" applyAlignment="1" applyProtection="1">
      <alignment/>
      <protection hidden="1" locked="0"/>
    </xf>
    <xf numFmtId="0" fontId="0" fillId="0" borderId="10" xfId="0" applyBorder="1" applyAlignment="1" applyProtection="1">
      <alignment/>
      <protection hidden="1" locked="0"/>
    </xf>
    <xf numFmtId="0" fontId="0" fillId="0" borderId="13" xfId="0" applyBorder="1" applyAlignment="1" applyProtection="1">
      <alignment/>
      <protection hidden="1" locked="0"/>
    </xf>
    <xf numFmtId="0" fontId="0" fillId="0" borderId="16" xfId="0" applyBorder="1" applyAlignment="1" applyProtection="1">
      <alignment horizontal="center"/>
      <protection hidden="1" locked="0"/>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32</xdr:row>
      <xdr:rowOff>152400</xdr:rowOff>
    </xdr:from>
    <xdr:to>
      <xdr:col>3</xdr:col>
      <xdr:colOff>19050</xdr:colOff>
      <xdr:row>33</xdr:row>
      <xdr:rowOff>142875</xdr:rowOff>
    </xdr:to>
    <xdr:sp>
      <xdr:nvSpPr>
        <xdr:cNvPr id="1" name="AutoShape 1"/>
        <xdr:cNvSpPr>
          <a:spLocks/>
        </xdr:cNvSpPr>
      </xdr:nvSpPr>
      <xdr:spPr>
        <a:xfrm>
          <a:off x="2933700" y="6115050"/>
          <a:ext cx="1152525" cy="152400"/>
        </a:xfrm>
        <a:prstGeom prst="rect">
          <a:avLst/>
        </a:prstGeom>
        <a:solidFill>
          <a:srgbClr val="006600"/>
        </a:solidFill>
        <a:ln w="9525" cmpd="sng">
          <a:solidFill>
            <a:srgbClr val="006600"/>
          </a:solidFill>
          <a:headEnd type="none"/>
          <a:tailEnd type="none"/>
        </a:ln>
      </xdr:spPr>
      <xdr:txBody>
        <a:bodyPr vertOverflow="clip" wrap="square"/>
        <a:p>
          <a:pPr algn="l">
            <a:defRPr/>
          </a:pPr>
          <a:r>
            <a:rPr lang="en-US" cap="none" sz="1100" b="0" i="0" u="none" baseline="0">
              <a:latin typeface="Arial"/>
              <a:ea typeface="Arial"/>
              <a:cs typeface="Arial"/>
            </a:rPr>
            <a:t>meno di 30</a:t>
          </a:r>
          <a:r>
            <a:rPr lang="en-US" cap="none" sz="1000" b="0" i="0" u="none" baseline="0">
              <a:latin typeface="Arial"/>
              <a:ea typeface="Arial"/>
              <a:cs typeface="Arial"/>
            </a:rPr>
            <a:t>
</a:t>
          </a:r>
        </a:p>
      </xdr:txBody>
    </xdr:sp>
    <xdr:clientData/>
  </xdr:twoCellAnchor>
  <xdr:twoCellAnchor>
    <xdr:from>
      <xdr:col>2</xdr:col>
      <xdr:colOff>9525</xdr:colOff>
      <xdr:row>34</xdr:row>
      <xdr:rowOff>0</xdr:rowOff>
    </xdr:from>
    <xdr:to>
      <xdr:col>3</xdr:col>
      <xdr:colOff>371475</xdr:colOff>
      <xdr:row>35</xdr:row>
      <xdr:rowOff>9525</xdr:rowOff>
    </xdr:to>
    <xdr:sp>
      <xdr:nvSpPr>
        <xdr:cNvPr id="2" name="AutoShape 2"/>
        <xdr:cNvSpPr>
          <a:spLocks/>
        </xdr:cNvSpPr>
      </xdr:nvSpPr>
      <xdr:spPr>
        <a:xfrm>
          <a:off x="2933700" y="6286500"/>
          <a:ext cx="1504950" cy="171450"/>
        </a:xfrm>
        <a:prstGeom prst="rect">
          <a:avLst/>
        </a:prstGeom>
        <a:solidFill>
          <a:srgbClr val="009900"/>
        </a:solidFill>
        <a:ln w="9525" cmpd="sng">
          <a:solidFill>
            <a:srgbClr val="009900"/>
          </a:solidFill>
          <a:headEnd type="none"/>
          <a:tailEnd type="none"/>
        </a:ln>
      </xdr:spPr>
      <xdr:txBody>
        <a:bodyPr vertOverflow="clip" wrap="square"/>
        <a:p>
          <a:pPr algn="l">
            <a:defRPr/>
          </a:pPr>
          <a:r>
            <a:rPr lang="en-US" cap="none" sz="1000" b="0" i="0" u="none" baseline="0">
              <a:latin typeface="Arial"/>
              <a:ea typeface="Arial"/>
              <a:cs typeface="Arial"/>
            </a:rPr>
            <a:t>31  - 60
</a:t>
          </a:r>
        </a:p>
      </xdr:txBody>
    </xdr:sp>
    <xdr:clientData/>
  </xdr:twoCellAnchor>
  <xdr:twoCellAnchor>
    <xdr:from>
      <xdr:col>2</xdr:col>
      <xdr:colOff>0</xdr:colOff>
      <xdr:row>34</xdr:row>
      <xdr:rowOff>152400</xdr:rowOff>
    </xdr:from>
    <xdr:to>
      <xdr:col>3</xdr:col>
      <xdr:colOff>581025</xdr:colOff>
      <xdr:row>36</xdr:row>
      <xdr:rowOff>0</xdr:rowOff>
    </xdr:to>
    <xdr:sp>
      <xdr:nvSpPr>
        <xdr:cNvPr id="3" name="AutoShape 3"/>
        <xdr:cNvSpPr>
          <a:spLocks/>
        </xdr:cNvSpPr>
      </xdr:nvSpPr>
      <xdr:spPr>
        <a:xfrm>
          <a:off x="2924175" y="6438900"/>
          <a:ext cx="1724025" cy="1714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sz="1000" b="0" i="0" u="none" baseline="0">
              <a:latin typeface="Arial"/>
              <a:ea typeface="Arial"/>
              <a:cs typeface="Arial"/>
            </a:rPr>
            <a:t>61 - 90</a:t>
          </a:r>
        </a:p>
      </xdr:txBody>
    </xdr:sp>
    <xdr:clientData/>
  </xdr:twoCellAnchor>
  <xdr:twoCellAnchor>
    <xdr:from>
      <xdr:col>2</xdr:col>
      <xdr:colOff>0</xdr:colOff>
      <xdr:row>36</xdr:row>
      <xdr:rowOff>0</xdr:rowOff>
    </xdr:from>
    <xdr:to>
      <xdr:col>3</xdr:col>
      <xdr:colOff>866775</xdr:colOff>
      <xdr:row>36</xdr:row>
      <xdr:rowOff>152400</xdr:rowOff>
    </xdr:to>
    <xdr:sp>
      <xdr:nvSpPr>
        <xdr:cNvPr id="4" name="AutoShape 4"/>
        <xdr:cNvSpPr>
          <a:spLocks/>
        </xdr:cNvSpPr>
      </xdr:nvSpPr>
      <xdr:spPr>
        <a:xfrm>
          <a:off x="2924175" y="6610350"/>
          <a:ext cx="2009775" cy="152400"/>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000" b="0" i="0" u="none" baseline="0">
              <a:latin typeface="Arial"/>
              <a:ea typeface="Arial"/>
              <a:cs typeface="Arial"/>
            </a:rPr>
            <a:t>91- 120</a:t>
          </a:r>
        </a:p>
      </xdr:txBody>
    </xdr:sp>
    <xdr:clientData/>
  </xdr:twoCellAnchor>
  <xdr:twoCellAnchor>
    <xdr:from>
      <xdr:col>2</xdr:col>
      <xdr:colOff>9525</xdr:colOff>
      <xdr:row>36</xdr:row>
      <xdr:rowOff>152400</xdr:rowOff>
    </xdr:from>
    <xdr:to>
      <xdr:col>4</xdr:col>
      <xdr:colOff>152400</xdr:colOff>
      <xdr:row>38</xdr:row>
      <xdr:rowOff>9525</xdr:rowOff>
    </xdr:to>
    <xdr:sp>
      <xdr:nvSpPr>
        <xdr:cNvPr id="5" name="AutoShape 5"/>
        <xdr:cNvSpPr>
          <a:spLocks/>
        </xdr:cNvSpPr>
      </xdr:nvSpPr>
      <xdr:spPr>
        <a:xfrm>
          <a:off x="2933700" y="6762750"/>
          <a:ext cx="2371725" cy="1809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sz="1000" b="0" i="0" u="none" baseline="0">
              <a:latin typeface="Arial"/>
              <a:ea typeface="Arial"/>
              <a:cs typeface="Arial"/>
            </a:rPr>
            <a:t>120 - 150
</a:t>
          </a:r>
        </a:p>
      </xdr:txBody>
    </xdr:sp>
    <xdr:clientData/>
  </xdr:twoCellAnchor>
  <xdr:twoCellAnchor>
    <xdr:from>
      <xdr:col>2</xdr:col>
      <xdr:colOff>9525</xdr:colOff>
      <xdr:row>38</xdr:row>
      <xdr:rowOff>0</xdr:rowOff>
    </xdr:from>
    <xdr:to>
      <xdr:col>4</xdr:col>
      <xdr:colOff>504825</xdr:colOff>
      <xdr:row>39</xdr:row>
      <xdr:rowOff>28575</xdr:rowOff>
    </xdr:to>
    <xdr:sp>
      <xdr:nvSpPr>
        <xdr:cNvPr id="6" name="AutoShape 6"/>
        <xdr:cNvSpPr>
          <a:spLocks/>
        </xdr:cNvSpPr>
      </xdr:nvSpPr>
      <xdr:spPr>
        <a:xfrm>
          <a:off x="2933700" y="6934200"/>
          <a:ext cx="2724150" cy="190500"/>
        </a:xfrm>
        <a:prstGeom prst="rect">
          <a:avLst/>
        </a:prstGeom>
        <a:solidFill>
          <a:srgbClr val="FF6600"/>
        </a:solidFill>
        <a:ln w="9525" cmpd="sng">
          <a:solidFill>
            <a:srgbClr val="FF6600"/>
          </a:solidFill>
          <a:headEnd type="none"/>
          <a:tailEnd type="none"/>
        </a:ln>
      </xdr:spPr>
      <xdr:txBody>
        <a:bodyPr vertOverflow="clip" wrap="square"/>
        <a:p>
          <a:pPr algn="l">
            <a:defRPr/>
          </a:pPr>
          <a:r>
            <a:rPr lang="en-US" cap="none" sz="1000" b="0" i="0" u="none" baseline="0">
              <a:latin typeface="Arial"/>
              <a:ea typeface="Arial"/>
              <a:cs typeface="Arial"/>
            </a:rPr>
            <a:t>151 - 180</a:t>
          </a:r>
        </a:p>
      </xdr:txBody>
    </xdr:sp>
    <xdr:clientData/>
  </xdr:twoCellAnchor>
  <xdr:twoCellAnchor>
    <xdr:from>
      <xdr:col>2</xdr:col>
      <xdr:colOff>9525</xdr:colOff>
      <xdr:row>39</xdr:row>
      <xdr:rowOff>9525</xdr:rowOff>
    </xdr:from>
    <xdr:to>
      <xdr:col>4</xdr:col>
      <xdr:colOff>790575</xdr:colOff>
      <xdr:row>40</xdr:row>
      <xdr:rowOff>0</xdr:rowOff>
    </xdr:to>
    <xdr:sp>
      <xdr:nvSpPr>
        <xdr:cNvPr id="7" name="AutoShape 7"/>
        <xdr:cNvSpPr>
          <a:spLocks/>
        </xdr:cNvSpPr>
      </xdr:nvSpPr>
      <xdr:spPr>
        <a:xfrm>
          <a:off x="2933700" y="7105650"/>
          <a:ext cx="3009900" cy="1524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sz="1000" b="0" i="0" u="none" baseline="0">
              <a:latin typeface="Arial"/>
              <a:ea typeface="Arial"/>
              <a:cs typeface="Arial"/>
            </a:rPr>
            <a:t>più di 181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51"/>
  <sheetViews>
    <sheetView workbookViewId="0" topLeftCell="A16">
      <selection activeCell="C19" sqref="C19"/>
    </sheetView>
  </sheetViews>
  <sheetFormatPr defaultColWidth="9.140625" defaultRowHeight="12.75"/>
  <cols>
    <col min="1" max="1" width="100.7109375" style="2" customWidth="1"/>
    <col min="2" max="2" width="11.7109375" style="1" customWidth="1"/>
    <col min="3" max="16384" width="9.140625" style="1" customWidth="1"/>
  </cols>
  <sheetData>
    <row r="1" ht="40.5" customHeight="1">
      <c r="A1" s="3" t="s">
        <v>0</v>
      </c>
    </row>
    <row r="2" ht="45" customHeight="1">
      <c r="A2" s="4"/>
    </row>
    <row r="3" ht="32.25" customHeight="1">
      <c r="A3" s="5"/>
    </row>
    <row r="4" ht="45">
      <c r="A4" s="7" t="s">
        <v>1</v>
      </c>
    </row>
    <row r="5" ht="75">
      <c r="A5" s="7" t="s">
        <v>2</v>
      </c>
    </row>
    <row r="6" ht="75">
      <c r="A6" s="7" t="s">
        <v>3</v>
      </c>
    </row>
    <row r="7" ht="15">
      <c r="A7" s="7"/>
    </row>
    <row r="8" ht="30">
      <c r="A8" s="7" t="s">
        <v>4</v>
      </c>
    </row>
    <row r="9" ht="15">
      <c r="A9" s="7"/>
    </row>
    <row r="10" ht="60">
      <c r="A10" s="7" t="s">
        <v>5</v>
      </c>
    </row>
    <row r="11" ht="15">
      <c r="A11" s="7"/>
    </row>
    <row r="12" ht="30">
      <c r="A12" s="8" t="s">
        <v>6</v>
      </c>
    </row>
    <row r="13" ht="30">
      <c r="A13" s="7" t="s">
        <v>7</v>
      </c>
    </row>
    <row r="14" ht="15">
      <c r="A14" s="7"/>
    </row>
    <row r="15" ht="15.75">
      <c r="A15" s="9" t="s">
        <v>8</v>
      </c>
    </row>
    <row r="16" ht="15">
      <c r="A16" s="7"/>
    </row>
    <row r="17" ht="45">
      <c r="A17" s="7" t="s">
        <v>9</v>
      </c>
    </row>
    <row r="18" ht="30">
      <c r="A18" s="7" t="s">
        <v>10</v>
      </c>
    </row>
    <row r="19" ht="30">
      <c r="A19" s="7" t="s">
        <v>11</v>
      </c>
    </row>
    <row r="20" ht="75">
      <c r="A20" s="7" t="s">
        <v>12</v>
      </c>
    </row>
    <row r="21" ht="75">
      <c r="A21" s="7" t="s">
        <v>13</v>
      </c>
    </row>
    <row r="22" ht="15">
      <c r="A22" s="7"/>
    </row>
    <row r="23" ht="15.75">
      <c r="A23" s="9" t="s">
        <v>14</v>
      </c>
    </row>
    <row r="24" ht="150">
      <c r="A24" s="7" t="s">
        <v>15</v>
      </c>
    </row>
    <row r="25" ht="30">
      <c r="A25" s="7" t="s">
        <v>16</v>
      </c>
    </row>
    <row r="26" ht="45">
      <c r="A26" s="10" t="s">
        <v>17</v>
      </c>
    </row>
    <row r="27" ht="15">
      <c r="A27" s="11"/>
    </row>
    <row r="28" ht="15.75">
      <c r="A28" s="12"/>
    </row>
    <row r="29" ht="15">
      <c r="A29" s="11"/>
    </row>
    <row r="30" ht="15">
      <c r="A30" s="11"/>
    </row>
    <row r="31" ht="15">
      <c r="A31" s="11"/>
    </row>
    <row r="32" ht="15">
      <c r="A32" s="11"/>
    </row>
    <row r="33" ht="15">
      <c r="A33" s="11"/>
    </row>
    <row r="34" ht="15">
      <c r="A34" s="13"/>
    </row>
    <row r="35" ht="15">
      <c r="A35" s="13"/>
    </row>
    <row r="36" ht="15">
      <c r="A36" s="13"/>
    </row>
    <row r="37" ht="15">
      <c r="A37" s="13"/>
    </row>
    <row r="38" ht="15">
      <c r="A38" s="13"/>
    </row>
    <row r="39" ht="15">
      <c r="A39" s="13"/>
    </row>
    <row r="40" ht="15">
      <c r="A40" s="14"/>
    </row>
    <row r="42" ht="20.25">
      <c r="A42" s="15"/>
    </row>
    <row r="43" ht="15">
      <c r="A43" s="6"/>
    </row>
    <row r="44" ht="15">
      <c r="A44" s="16"/>
    </row>
    <row r="45" ht="15">
      <c r="A45" s="17"/>
    </row>
    <row r="46" ht="15">
      <c r="A46" s="17"/>
    </row>
    <row r="47" ht="15">
      <c r="A47" s="17"/>
    </row>
    <row r="48" ht="15">
      <c r="A48" s="6"/>
    </row>
    <row r="49" ht="15">
      <c r="A49" s="6"/>
    </row>
    <row r="51" ht="15">
      <c r="A51" s="10"/>
    </row>
  </sheetData>
  <sheetProtection password="85F6" sheet="1" objects="1" scenarios="1"/>
  <printOptions/>
  <pageMargins left="0.79" right="0.79" top="0.98" bottom="0.98"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V68"/>
  <sheetViews>
    <sheetView tabSelected="1" zoomScale="70" zoomScaleNormal="70" workbookViewId="0" topLeftCell="A1">
      <selection activeCell="G13" sqref="G13"/>
    </sheetView>
  </sheetViews>
  <sheetFormatPr defaultColWidth="9.140625" defaultRowHeight="12.75"/>
  <cols>
    <col min="1" max="1" width="15.57421875" style="0" customWidth="1"/>
    <col min="2" max="2" width="28.28125" style="0" customWidth="1"/>
    <col min="3" max="3" width="17.140625" style="0" customWidth="1"/>
    <col min="4" max="4" width="16.28125" style="0" customWidth="1"/>
    <col min="5" max="5" width="14.57421875" style="0" customWidth="1"/>
    <col min="6" max="6" width="13.00390625" style="0" customWidth="1"/>
    <col min="7" max="7" width="13.8515625" style="0" customWidth="1"/>
    <col min="8" max="8" width="13.00390625" style="0" customWidth="1"/>
    <col min="9" max="9" width="15.7109375" style="0" customWidth="1"/>
    <col min="10" max="10" width="15.00390625" style="0" customWidth="1"/>
    <col min="11" max="11" width="18.7109375" style="0" customWidth="1"/>
    <col min="12" max="12" width="20.00390625" style="0" customWidth="1"/>
    <col min="13" max="13" width="13.8515625" style="0" customWidth="1"/>
    <col min="14" max="14" width="14.00390625" style="0" customWidth="1"/>
    <col min="15" max="15" width="18.140625" style="0" customWidth="1"/>
    <col min="17" max="19" width="9.28125" style="0" customWidth="1"/>
    <col min="20" max="21" width="15.140625" style="0" customWidth="1"/>
    <col min="22" max="22" width="16.140625" style="0" customWidth="1"/>
    <col min="23" max="23" width="15.00390625" style="0" customWidth="1"/>
  </cols>
  <sheetData>
    <row r="1" spans="1:8" ht="23.25">
      <c r="A1" s="18" t="s">
        <v>18</v>
      </c>
      <c r="B1" s="18"/>
      <c r="C1" s="18"/>
      <c r="D1" s="18"/>
      <c r="E1" s="18"/>
      <c r="F1" s="18"/>
      <c r="G1" s="18"/>
      <c r="H1" s="18"/>
    </row>
    <row r="2" spans="1:6" ht="23.25">
      <c r="A2" s="18"/>
      <c r="B2" s="18"/>
      <c r="C2" s="18"/>
      <c r="D2" s="18"/>
      <c r="E2" s="18"/>
      <c r="F2" s="18"/>
    </row>
    <row r="3" ht="12.75">
      <c r="A3" t="s">
        <v>19</v>
      </c>
    </row>
    <row r="4" spans="1:13" ht="23.25" customHeight="1">
      <c r="A4" s="19" t="s">
        <v>80</v>
      </c>
      <c r="B4" s="19"/>
      <c r="C4" s="19"/>
      <c r="D4" s="19"/>
      <c r="E4" s="19"/>
      <c r="F4" s="19"/>
      <c r="G4" s="19"/>
      <c r="H4" s="19"/>
      <c r="I4" s="19"/>
      <c r="J4" s="19"/>
      <c r="K4" s="19"/>
      <c r="L4" s="19"/>
      <c r="M4" s="19"/>
    </row>
    <row r="5" ht="12.75" hidden="1"/>
    <row r="8" ht="13.5" thickBot="1"/>
    <row r="9" spans="1:6" ht="13.5" thickBot="1">
      <c r="A9" s="87" t="s">
        <v>20</v>
      </c>
      <c r="F9" s="20">
        <v>180</v>
      </c>
    </row>
    <row r="10" spans="6:11" ht="13.5" thickBot="1">
      <c r="F10" s="61"/>
      <c r="G10" s="61"/>
      <c r="H10" s="61"/>
      <c r="I10" s="61"/>
      <c r="J10" s="61"/>
      <c r="K10" s="61"/>
    </row>
    <row r="11" spans="1:15" ht="12.75">
      <c r="A11" s="21" t="s">
        <v>21</v>
      </c>
      <c r="B11" s="21"/>
      <c r="C11" s="21"/>
      <c r="D11" s="21"/>
      <c r="E11" s="21"/>
      <c r="F11" s="65" t="s">
        <v>22</v>
      </c>
      <c r="G11" s="75" t="s">
        <v>22</v>
      </c>
      <c r="H11" s="75" t="s">
        <v>23</v>
      </c>
      <c r="I11" s="75" t="s">
        <v>24</v>
      </c>
      <c r="J11" s="76" t="s">
        <v>25</v>
      </c>
      <c r="K11" s="65" t="s">
        <v>26</v>
      </c>
      <c r="L11" s="66"/>
      <c r="M11" s="33"/>
      <c r="N11" s="33"/>
      <c r="O11" s="57"/>
    </row>
    <row r="12" spans="6:15" ht="26.25" thickBot="1">
      <c r="F12" s="67" t="s">
        <v>27</v>
      </c>
      <c r="G12" s="23" t="s">
        <v>28</v>
      </c>
      <c r="H12" s="23"/>
      <c r="I12" s="23" t="s">
        <v>29</v>
      </c>
      <c r="J12" s="77" t="s">
        <v>30</v>
      </c>
      <c r="K12" s="67" t="s">
        <v>31</v>
      </c>
      <c r="L12" s="24"/>
      <c r="M12" s="61"/>
      <c r="N12" s="61"/>
      <c r="O12" s="58"/>
    </row>
    <row r="13" spans="1:15" ht="14.25" thickBot="1" thickTop="1">
      <c r="A13" s="87" t="s">
        <v>32</v>
      </c>
      <c r="F13" s="68">
        <v>1650</v>
      </c>
      <c r="G13" s="25">
        <v>0</v>
      </c>
      <c r="H13" s="25"/>
      <c r="I13" s="25">
        <v>0</v>
      </c>
      <c r="J13" s="78"/>
      <c r="K13" s="68"/>
      <c r="L13" s="24"/>
      <c r="M13" s="61"/>
      <c r="N13" s="61"/>
      <c r="O13" s="58"/>
    </row>
    <row r="14" spans="6:15" ht="13.5" thickTop="1">
      <c r="F14" s="42"/>
      <c r="G14" s="24"/>
      <c r="H14" s="24"/>
      <c r="I14" s="24"/>
      <c r="J14" s="35"/>
      <c r="K14" s="42"/>
      <c r="L14" s="24"/>
      <c r="M14" s="61"/>
      <c r="N14" s="61"/>
      <c r="O14" s="58"/>
    </row>
    <row r="15" spans="1:15" ht="12.75">
      <c r="A15" t="s">
        <v>33</v>
      </c>
      <c r="F15" s="69">
        <f>F13*'Foglio dei dati'!C6</f>
        <v>15790.5</v>
      </c>
      <c r="G15" s="26">
        <f>G13*'Foglio dei dati'!C6</f>
        <v>0</v>
      </c>
      <c r="H15" s="26">
        <f>H13*'Foglio dei dati'!C7</f>
        <v>0</v>
      </c>
      <c r="I15" s="26">
        <f>I13*'Foglio dei dati'!C9</f>
        <v>0</v>
      </c>
      <c r="J15" s="79">
        <f>J13*'Foglio dei dati'!C9</f>
        <v>0</v>
      </c>
      <c r="K15" s="69"/>
      <c r="L15" s="24"/>
      <c r="M15" s="61"/>
      <c r="N15" s="61"/>
      <c r="O15" s="58"/>
    </row>
    <row r="16" spans="1:22" ht="12.75">
      <c r="A16" t="s">
        <v>79</v>
      </c>
      <c r="F16" s="69">
        <f>F15*0.7</f>
        <v>11053.349999999999</v>
      </c>
      <c r="G16" s="26">
        <f>G15*0.85</f>
        <v>0</v>
      </c>
      <c r="H16" s="26">
        <f>H15*0.65</f>
        <v>0</v>
      </c>
      <c r="I16" s="26">
        <f>I15*0.6</f>
        <v>0</v>
      </c>
      <c r="J16" s="79">
        <f>J15*0.7</f>
        <v>0</v>
      </c>
      <c r="K16" s="69">
        <f>K13</f>
        <v>0</v>
      </c>
      <c r="L16" s="24"/>
      <c r="M16" s="61"/>
      <c r="N16" s="61"/>
      <c r="O16" s="58"/>
      <c r="Q16" s="27"/>
      <c r="R16" s="27"/>
      <c r="S16" s="27"/>
      <c r="T16" s="27"/>
      <c r="U16" s="27"/>
      <c r="V16" s="27"/>
    </row>
    <row r="17" spans="6:15" ht="12.75">
      <c r="F17" s="42"/>
      <c r="G17" s="24"/>
      <c r="H17" s="24"/>
      <c r="I17" s="24"/>
      <c r="J17" s="35"/>
      <c r="K17" s="42"/>
      <c r="L17" s="24"/>
      <c r="M17" s="61"/>
      <c r="N17" s="61"/>
      <c r="O17" s="58"/>
    </row>
    <row r="18" spans="6:15" ht="12.75">
      <c r="F18" s="42"/>
      <c r="G18" s="24"/>
      <c r="H18" s="24"/>
      <c r="I18" s="24"/>
      <c r="J18" s="35"/>
      <c r="K18" s="42"/>
      <c r="L18" s="24"/>
      <c r="M18" s="61"/>
      <c r="N18" s="61"/>
      <c r="O18" s="58"/>
    </row>
    <row r="19" spans="6:15" ht="12.75">
      <c r="F19" s="42"/>
      <c r="G19" s="24"/>
      <c r="H19" s="24"/>
      <c r="I19" s="24"/>
      <c r="J19" s="35"/>
      <c r="K19" s="42"/>
      <c r="L19" s="24"/>
      <c r="M19" s="61"/>
      <c r="N19" s="61"/>
      <c r="O19" s="58"/>
    </row>
    <row r="20" spans="1:15" ht="12.75">
      <c r="A20" t="s">
        <v>34</v>
      </c>
      <c r="E20" s="28">
        <f>SUM(F15:K15)</f>
        <v>15790.5</v>
      </c>
      <c r="F20" s="42"/>
      <c r="G20" s="24"/>
      <c r="H20" s="24"/>
      <c r="I20" s="24"/>
      <c r="J20" s="35"/>
      <c r="K20" s="42"/>
      <c r="L20" s="24"/>
      <c r="M20" s="61"/>
      <c r="N20" s="61"/>
      <c r="O20" s="58"/>
    </row>
    <row r="21" spans="1:15" ht="12.75">
      <c r="A21" t="s">
        <v>35</v>
      </c>
      <c r="E21" s="28">
        <f>SUM(F16:K16)</f>
        <v>11053.349999999999</v>
      </c>
      <c r="F21" s="42"/>
      <c r="G21" s="24"/>
      <c r="H21" s="24"/>
      <c r="I21" s="24"/>
      <c r="J21" s="35"/>
      <c r="K21" s="42"/>
      <c r="L21" s="24"/>
      <c r="M21" s="61"/>
      <c r="N21" s="61"/>
      <c r="O21" s="58"/>
    </row>
    <row r="22" spans="5:15" ht="12.75">
      <c r="E22" s="28"/>
      <c r="F22" s="42"/>
      <c r="G22" s="24"/>
      <c r="H22" s="24"/>
      <c r="I22" s="24"/>
      <c r="J22" s="35"/>
      <c r="K22" s="42"/>
      <c r="L22" s="24"/>
      <c r="M22" s="61"/>
      <c r="N22" s="61"/>
      <c r="O22" s="58"/>
    </row>
    <row r="23" spans="1:15" ht="20.25">
      <c r="A23" s="29" t="s">
        <v>36</v>
      </c>
      <c r="B23" s="29"/>
      <c r="C23" s="29"/>
      <c r="D23" s="29"/>
      <c r="E23" s="30">
        <f>E21/F9</f>
        <v>61.40749999999999</v>
      </c>
      <c r="F23" s="42"/>
      <c r="G23" s="24"/>
      <c r="H23" s="24"/>
      <c r="I23" s="24"/>
      <c r="J23" s="35"/>
      <c r="K23" s="42"/>
      <c r="L23" s="24"/>
      <c r="M23" s="61"/>
      <c r="N23" s="61"/>
      <c r="O23" s="58"/>
    </row>
    <row r="24" spans="6:15" ht="12.75">
      <c r="F24" s="42"/>
      <c r="G24" s="24"/>
      <c r="H24" s="24"/>
      <c r="I24" s="24"/>
      <c r="J24" s="35"/>
      <c r="K24" s="42"/>
      <c r="L24" s="24"/>
      <c r="M24" s="61"/>
      <c r="N24" s="61"/>
      <c r="O24" s="58"/>
    </row>
    <row r="25" spans="6:15" ht="13.5" thickBot="1">
      <c r="F25" s="42"/>
      <c r="G25" s="24"/>
      <c r="H25" s="24"/>
      <c r="I25" s="24"/>
      <c r="J25" s="35"/>
      <c r="K25" s="59"/>
      <c r="L25" s="24"/>
      <c r="M25" s="61"/>
      <c r="N25" s="61"/>
      <c r="O25" s="58"/>
    </row>
    <row r="26" spans="2:15" ht="12.75">
      <c r="B26" s="32"/>
      <c r="C26" s="33"/>
      <c r="D26" s="33"/>
      <c r="E26" s="33"/>
      <c r="F26" s="32" t="s">
        <v>37</v>
      </c>
      <c r="G26" s="34" t="s">
        <v>38</v>
      </c>
      <c r="H26" s="34" t="s">
        <v>39</v>
      </c>
      <c r="I26" s="34" t="s">
        <v>40</v>
      </c>
      <c r="J26" s="80" t="s">
        <v>40</v>
      </c>
      <c r="K26" s="70" t="s">
        <v>41</v>
      </c>
      <c r="L26" s="61"/>
      <c r="M26" s="61"/>
      <c r="N26" s="61"/>
      <c r="O26" s="58"/>
    </row>
    <row r="27" spans="2:15" ht="18.75" thickBot="1">
      <c r="B27" s="37" t="s">
        <v>42</v>
      </c>
      <c r="C27" s="38"/>
      <c r="D27" s="38"/>
      <c r="E27" s="39"/>
      <c r="F27" s="81">
        <f>F13*0.65</f>
        <v>1072.5</v>
      </c>
      <c r="G27" s="40">
        <f>G13*0.65</f>
        <v>0</v>
      </c>
      <c r="H27" s="40">
        <f>H15*0.077*1.2</f>
        <v>0</v>
      </c>
      <c r="I27" s="40">
        <f>I13*280*1.1/1936.27</f>
        <v>0</v>
      </c>
      <c r="J27" s="41">
        <f>J15*0.0295*1.1</f>
        <v>0</v>
      </c>
      <c r="K27" s="71">
        <f>K13*0.11</f>
        <v>0</v>
      </c>
      <c r="L27" s="61"/>
      <c r="M27" s="61"/>
      <c r="N27" s="39"/>
      <c r="O27" s="47"/>
    </row>
    <row r="28" spans="2:15" ht="17.25" customHeight="1">
      <c r="B28" s="42"/>
      <c r="F28" s="42"/>
      <c r="G28" s="24"/>
      <c r="H28" s="24"/>
      <c r="I28" s="24"/>
      <c r="J28" s="35"/>
      <c r="K28" s="72" t="s">
        <v>77</v>
      </c>
      <c r="L28" s="43"/>
      <c r="M28" s="43"/>
      <c r="N28" s="60"/>
      <c r="O28" s="58"/>
    </row>
    <row r="29" spans="2:15" ht="12.75">
      <c r="B29" s="44"/>
      <c r="C29" s="21"/>
      <c r="D29" s="21"/>
      <c r="E29" s="21"/>
      <c r="F29" s="44"/>
      <c r="G29" s="22"/>
      <c r="H29" s="22"/>
      <c r="I29" s="22"/>
      <c r="J29" s="82"/>
      <c r="K29" s="44" t="s">
        <v>43</v>
      </c>
      <c r="L29" s="73" t="s">
        <v>38</v>
      </c>
      <c r="M29" s="62" t="s">
        <v>44</v>
      </c>
      <c r="N29" s="62" t="s">
        <v>45</v>
      </c>
      <c r="O29" s="58"/>
    </row>
    <row r="30" spans="2:15" ht="18">
      <c r="B30" s="45" t="s">
        <v>46</v>
      </c>
      <c r="C30" s="36"/>
      <c r="D30" s="36"/>
      <c r="E30" s="21"/>
      <c r="F30" s="83">
        <f>F13*'Foglio dei dati'!B6</f>
        <v>3237.0525</v>
      </c>
      <c r="G30" s="46">
        <f>G13*'Foglio dei dati'!B6</f>
        <v>0</v>
      </c>
      <c r="H30" s="46">
        <f>H13*'Foglio dei dati'!B7</f>
        <v>0</v>
      </c>
      <c r="I30" s="46">
        <f>I13*'Foglio dei dati'!D9</f>
        <v>0</v>
      </c>
      <c r="J30" s="84">
        <f>I13*'Foglio dei dati'!D9</f>
        <v>0</v>
      </c>
      <c r="K30" s="74">
        <f>K16*'Foglio dei dati'!B19</f>
        <v>0</v>
      </c>
      <c r="L30" s="63">
        <f>K16*'Foglio dei dati'!B20</f>
        <v>0</v>
      </c>
      <c r="M30" s="63">
        <f>K16*'Foglio dei dati'!B21</f>
        <v>0</v>
      </c>
      <c r="N30" s="63">
        <f>K16*'Foglio dei dati'!B23</f>
        <v>0</v>
      </c>
      <c r="O30" s="58"/>
    </row>
    <row r="31" spans="2:15" ht="13.5" thickBot="1">
      <c r="B31" s="42"/>
      <c r="F31" s="59"/>
      <c r="G31" s="31"/>
      <c r="H31" s="31"/>
      <c r="I31" s="31"/>
      <c r="J31" s="85"/>
      <c r="K31" s="59"/>
      <c r="L31" s="39"/>
      <c r="M31" s="39"/>
      <c r="N31" s="39"/>
      <c r="O31" s="47"/>
    </row>
    <row r="32" spans="2:15" ht="12.75">
      <c r="B32" s="48" t="s">
        <v>47</v>
      </c>
      <c r="C32" s="50" t="s">
        <v>48</v>
      </c>
      <c r="D32" s="50"/>
      <c r="E32" s="50"/>
      <c r="F32" s="50" t="s">
        <v>49</v>
      </c>
      <c r="G32" s="50"/>
      <c r="H32" s="50"/>
      <c r="I32" s="51"/>
      <c r="J32" s="51"/>
      <c r="K32" s="42" t="s">
        <v>78</v>
      </c>
      <c r="L32" s="61"/>
      <c r="M32" s="61"/>
      <c r="N32" s="61"/>
      <c r="O32" s="58"/>
    </row>
    <row r="33" spans="2:15" ht="12.75">
      <c r="B33" s="52"/>
      <c r="C33" s="53"/>
      <c r="D33" s="53"/>
      <c r="E33" s="53"/>
      <c r="F33" s="53"/>
      <c r="G33" s="53"/>
      <c r="H33" s="53"/>
      <c r="I33" s="53"/>
      <c r="J33" s="64"/>
      <c r="K33" s="42"/>
      <c r="L33" s="61"/>
      <c r="M33" s="61"/>
      <c r="N33" s="61"/>
      <c r="O33" s="58"/>
    </row>
    <row r="34" spans="2:15" ht="12.75">
      <c r="B34" s="88" t="s">
        <v>81</v>
      </c>
      <c r="C34" s="54"/>
      <c r="D34" s="53"/>
      <c r="E34" s="53"/>
      <c r="F34" s="49" t="str">
        <f>IF($E$23&lt;=30,"Ottima efficienza! Complimenti!","-")</f>
        <v>-</v>
      </c>
      <c r="G34" s="49"/>
      <c r="H34" s="49"/>
      <c r="I34" s="53"/>
      <c r="J34" s="64"/>
      <c r="K34" s="42"/>
      <c r="L34" s="61"/>
      <c r="M34" s="61"/>
      <c r="N34" s="61"/>
      <c r="O34" s="58"/>
    </row>
    <row r="35" spans="2:15" ht="12.75">
      <c r="B35" s="88" t="s">
        <v>82</v>
      </c>
      <c r="C35" s="49"/>
      <c r="D35" s="53"/>
      <c r="E35" s="53"/>
      <c r="F35" s="49" t="str">
        <f>IF(AND(30&lt;$E$23,$E$23&lt;=60),"E' quasi una casa passiva! Complimenti!","-")</f>
        <v>-</v>
      </c>
      <c r="G35" s="49"/>
      <c r="H35" s="53"/>
      <c r="I35" s="53"/>
      <c r="J35" s="64"/>
      <c r="K35" s="42"/>
      <c r="L35" s="61"/>
      <c r="M35" s="61"/>
      <c r="N35" s="61"/>
      <c r="O35" s="58"/>
    </row>
    <row r="36" spans="2:15" ht="12.75">
      <c r="B36" s="88" t="s">
        <v>83</v>
      </c>
      <c r="C36" s="49"/>
      <c r="D36" s="53"/>
      <c r="E36" s="53"/>
      <c r="F36" s="49" t="str">
        <f>IF(AND(60&lt;$E$23,$E$23&lt;=90),"Bene.Meglio della media! Hai i pannelli solari?","-")</f>
        <v>Bene.Meglio della media! Hai i pannelli solari?</v>
      </c>
      <c r="G36" s="49"/>
      <c r="H36" s="53"/>
      <c r="I36" s="53"/>
      <c r="J36" s="64"/>
      <c r="K36" s="42"/>
      <c r="L36" s="61"/>
      <c r="M36" s="61"/>
      <c r="N36" s="61"/>
      <c r="O36" s="58"/>
    </row>
    <row r="37" spans="2:15" ht="12.75">
      <c r="B37" s="88" t="s">
        <v>84</v>
      </c>
      <c r="C37" s="49"/>
      <c r="D37" s="53"/>
      <c r="E37" s="53"/>
      <c r="F37" s="49" t="str">
        <f>IF(AND(90&lt;$E$23,$E$23&lt;=120),"La tua casa è discretamente efficiente. Si può fare di più","-")</f>
        <v>-</v>
      </c>
      <c r="G37" s="49"/>
      <c r="H37" s="53"/>
      <c r="I37" s="53"/>
      <c r="J37" s="64"/>
      <c r="K37" s="42"/>
      <c r="L37" s="61"/>
      <c r="M37" s="61"/>
      <c r="N37" s="61"/>
      <c r="O37" s="58"/>
    </row>
    <row r="38" spans="2:15" ht="12.75">
      <c r="B38" s="88" t="s">
        <v>85</v>
      </c>
      <c r="C38" s="49"/>
      <c r="D38" s="53"/>
      <c r="E38" s="53"/>
      <c r="F38" s="49" t="str">
        <f>IF(AND(120&lt;$E$23,$E$23&lt;=150),"Potrebbe essere molto meglio!","-")</f>
        <v>-</v>
      </c>
      <c r="G38" s="49"/>
      <c r="H38" s="53"/>
      <c r="I38" s="53"/>
      <c r="J38" s="64"/>
      <c r="K38" s="42"/>
      <c r="L38" s="61"/>
      <c r="M38" s="61"/>
      <c r="N38" s="61"/>
      <c r="O38" s="58"/>
    </row>
    <row r="39" spans="2:15" ht="12.75">
      <c r="B39" s="88" t="s">
        <v>86</v>
      </c>
      <c r="C39" s="49"/>
      <c r="D39" s="53"/>
      <c r="E39" s="53"/>
      <c r="F39" s="49" t="str">
        <f>IF(AND(150&lt;$E$23,$E$23&lt;=180),"E' il valore delle case di recente costruzione: Potrebbe essere meglio!","-")</f>
        <v>-</v>
      </c>
      <c r="G39" s="49"/>
      <c r="H39" s="53"/>
      <c r="I39" s="53"/>
      <c r="J39" s="64"/>
      <c r="K39" s="42"/>
      <c r="L39" s="61"/>
      <c r="M39" s="61"/>
      <c r="N39" s="61"/>
      <c r="O39" s="58"/>
    </row>
    <row r="40" spans="2:15" ht="12.75">
      <c r="B40" s="88" t="s">
        <v>87</v>
      </c>
      <c r="C40" s="49"/>
      <c r="D40" s="53"/>
      <c r="E40" s="53"/>
      <c r="F40" s="49" t="str">
        <f>IF(180&lt;$E$23,"Ma quanta energia (e soldi) buttia via?? Corri ai ripari!!","-")</f>
        <v>-</v>
      </c>
      <c r="G40" s="49"/>
      <c r="H40" s="53"/>
      <c r="I40" s="53"/>
      <c r="J40" s="64"/>
      <c r="K40" s="42"/>
      <c r="L40" s="61"/>
      <c r="M40" s="61"/>
      <c r="N40" s="61"/>
      <c r="O40" s="58"/>
    </row>
    <row r="41" spans="2:15" ht="13.5" thickBot="1">
      <c r="B41" s="55"/>
      <c r="C41" s="56"/>
      <c r="D41" s="56"/>
      <c r="E41" s="56"/>
      <c r="F41" s="56"/>
      <c r="G41" s="56"/>
      <c r="H41" s="56"/>
      <c r="I41" s="56"/>
      <c r="J41" s="56"/>
      <c r="K41" s="59"/>
      <c r="L41" s="39"/>
      <c r="M41" s="39"/>
      <c r="N41" s="39"/>
      <c r="O41" s="47"/>
    </row>
    <row r="68" ht="12.75">
      <c r="B68" t="s">
        <v>64</v>
      </c>
    </row>
  </sheetData>
  <sheetProtection password="85F6" sheet="1" objects="1" scenarios="1" selectLockedCells="1"/>
  <printOptions/>
  <pageMargins left="0.79" right="0.79" top="0.98" bottom="0.98"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N29"/>
  <sheetViews>
    <sheetView workbookViewId="0" topLeftCell="A1">
      <selection activeCell="B26" sqref="B26"/>
    </sheetView>
  </sheetViews>
  <sheetFormatPr defaultColWidth="9.140625" defaultRowHeight="12.75"/>
  <cols>
    <col min="1" max="1" width="51.00390625" style="0" customWidth="1"/>
    <col min="2" max="2" width="32.8515625" style="0" customWidth="1"/>
    <col min="3" max="3" width="24.140625" style="0" customWidth="1"/>
    <col min="4" max="4" width="20.28125" style="0" customWidth="1"/>
  </cols>
  <sheetData>
    <row r="1" spans="1:4" ht="18">
      <c r="A1" s="89" t="s">
        <v>50</v>
      </c>
      <c r="B1" s="90"/>
      <c r="C1" s="90"/>
      <c r="D1" s="90"/>
    </row>
    <row r="2" spans="1:14" ht="13.5" thickBot="1">
      <c r="A2" s="90"/>
      <c r="B2" s="90"/>
      <c r="C2" s="90"/>
      <c r="D2" s="90"/>
      <c r="E2" s="61"/>
      <c r="F2" s="61"/>
      <c r="G2" s="61"/>
      <c r="H2" s="61"/>
      <c r="I2" s="61"/>
      <c r="J2" s="61"/>
      <c r="K2" s="61"/>
      <c r="L2" s="61"/>
      <c r="M2" s="61"/>
      <c r="N2" s="61"/>
    </row>
    <row r="3" spans="1:14" ht="12.75">
      <c r="A3" s="91" t="s">
        <v>68</v>
      </c>
      <c r="B3" s="92"/>
      <c r="C3" s="92"/>
      <c r="D3" s="93"/>
      <c r="E3" s="61"/>
      <c r="F3" s="61"/>
      <c r="G3" s="61"/>
      <c r="H3" s="61"/>
      <c r="I3" s="61"/>
      <c r="J3" s="61"/>
      <c r="K3" s="61"/>
      <c r="L3" s="61"/>
      <c r="M3" s="61"/>
      <c r="N3" s="61"/>
    </row>
    <row r="4" spans="1:14" ht="12.75">
      <c r="A4" s="94"/>
      <c r="B4" s="95" t="s">
        <v>67</v>
      </c>
      <c r="C4" s="95" t="s">
        <v>51</v>
      </c>
      <c r="D4" s="96" t="s">
        <v>52</v>
      </c>
      <c r="E4" s="61"/>
      <c r="F4" s="61"/>
      <c r="G4" s="61"/>
      <c r="H4" s="61"/>
      <c r="I4" s="61"/>
      <c r="J4" s="61"/>
      <c r="K4" s="61"/>
      <c r="L4" s="61"/>
      <c r="M4" s="61"/>
      <c r="N4" s="61"/>
    </row>
    <row r="5" spans="1:14" ht="12.75">
      <c r="A5" s="94"/>
      <c r="B5" s="95" t="s">
        <v>66</v>
      </c>
      <c r="C5" s="95" t="s">
        <v>65</v>
      </c>
      <c r="D5" s="96"/>
      <c r="E5" s="61"/>
      <c r="F5" s="61"/>
      <c r="G5" s="86"/>
      <c r="H5" s="61"/>
      <c r="I5" s="61"/>
      <c r="J5" s="61"/>
      <c r="K5" s="61"/>
      <c r="L5" s="61"/>
      <c r="M5" s="61"/>
      <c r="N5" s="61"/>
    </row>
    <row r="6" spans="1:14" ht="12.75">
      <c r="A6" s="94" t="s">
        <v>53</v>
      </c>
      <c r="B6" s="95">
        <f>C6*D6</f>
        <v>1.9618499999999999</v>
      </c>
      <c r="C6" s="97">
        <v>9.57</v>
      </c>
      <c r="D6" s="96">
        <v>0.205</v>
      </c>
      <c r="E6" s="61"/>
      <c r="F6" s="61"/>
      <c r="G6" s="61"/>
      <c r="H6" s="61"/>
      <c r="I6" s="61"/>
      <c r="J6" s="61"/>
      <c r="K6" s="61"/>
      <c r="L6" s="61"/>
      <c r="M6" s="61"/>
      <c r="N6" s="61"/>
    </row>
    <row r="7" spans="1:14" ht="12.75">
      <c r="A7" s="94" t="s">
        <v>54</v>
      </c>
      <c r="B7" s="95">
        <f>C7*D7</f>
        <v>2.6288</v>
      </c>
      <c r="C7" s="97">
        <v>9.92</v>
      </c>
      <c r="D7" s="96">
        <v>0.265</v>
      </c>
      <c r="E7" s="61"/>
      <c r="F7" s="61"/>
      <c r="G7" s="61"/>
      <c r="H7" s="61"/>
      <c r="I7" s="61"/>
      <c r="J7" s="61"/>
      <c r="K7" s="61"/>
      <c r="L7" s="61"/>
      <c r="M7" s="61"/>
      <c r="N7" s="61"/>
    </row>
    <row r="8" spans="1:14" ht="12.75">
      <c r="A8" s="94" t="s">
        <v>55</v>
      </c>
      <c r="B8" s="95">
        <f>C8*D8</f>
        <v>3.074</v>
      </c>
      <c r="C8" s="97">
        <v>11.6</v>
      </c>
      <c r="D8" s="96">
        <v>0.265</v>
      </c>
      <c r="E8" s="61"/>
      <c r="F8" s="61"/>
      <c r="G8" s="61"/>
      <c r="H8" s="61"/>
      <c r="I8" s="61"/>
      <c r="J8" s="61"/>
      <c r="K8" s="61"/>
      <c r="L8" s="61"/>
      <c r="M8" s="61"/>
      <c r="N8" s="61"/>
    </row>
    <row r="9" spans="1:14" ht="12.75">
      <c r="A9" s="94" t="s">
        <v>69</v>
      </c>
      <c r="B9" s="95">
        <v>0</v>
      </c>
      <c r="C9" s="97">
        <v>4.7</v>
      </c>
      <c r="D9" s="96">
        <v>0</v>
      </c>
      <c r="E9" s="61"/>
      <c r="F9" s="61"/>
      <c r="G9" s="61"/>
      <c r="H9" s="61"/>
      <c r="I9" s="61"/>
      <c r="J9" s="61"/>
      <c r="K9" s="61"/>
      <c r="L9" s="61"/>
      <c r="M9" s="61"/>
      <c r="N9" s="61"/>
    </row>
    <row r="10" spans="1:14" ht="12.75">
      <c r="A10" s="94" t="s">
        <v>56</v>
      </c>
      <c r="B10" s="95">
        <v>0</v>
      </c>
      <c r="C10" s="97">
        <f>3020/860</f>
        <v>3.511627906976744</v>
      </c>
      <c r="D10" s="96">
        <v>0</v>
      </c>
      <c r="E10" s="61"/>
      <c r="F10" s="61"/>
      <c r="G10" s="61"/>
      <c r="H10" s="61"/>
      <c r="I10" s="61"/>
      <c r="J10" s="61"/>
      <c r="K10" s="61"/>
      <c r="L10" s="61"/>
      <c r="M10" s="61"/>
      <c r="N10" s="61"/>
    </row>
    <row r="11" spans="1:14" ht="12.75">
      <c r="A11" s="94"/>
      <c r="B11" s="95"/>
      <c r="C11" s="95"/>
      <c r="D11" s="96"/>
      <c r="E11" s="61"/>
      <c r="F11" s="61"/>
      <c r="G11" s="61"/>
      <c r="H11" s="61"/>
      <c r="I11" s="61"/>
      <c r="J11" s="61"/>
      <c r="K11" s="61"/>
      <c r="L11" s="61"/>
      <c r="M11" s="61"/>
      <c r="N11" s="61"/>
    </row>
    <row r="12" spans="1:14" ht="12.75">
      <c r="A12" s="94"/>
      <c r="B12" s="95"/>
      <c r="C12" s="95"/>
      <c r="D12" s="96"/>
      <c r="E12" s="61"/>
      <c r="F12" s="61"/>
      <c r="G12" s="61"/>
      <c r="H12" s="61"/>
      <c r="I12" s="61"/>
      <c r="J12" s="61"/>
      <c r="K12" s="61"/>
      <c r="L12" s="61"/>
      <c r="M12" s="61"/>
      <c r="N12" s="61"/>
    </row>
    <row r="13" spans="1:14" ht="12.75">
      <c r="A13" s="94"/>
      <c r="B13" s="95"/>
      <c r="C13" s="95"/>
      <c r="D13" s="96"/>
      <c r="E13" s="61"/>
      <c r="F13" s="61"/>
      <c r="G13" s="61"/>
      <c r="H13" s="61"/>
      <c r="I13" s="61"/>
      <c r="J13" s="61"/>
      <c r="K13" s="61"/>
      <c r="L13" s="61"/>
      <c r="M13" s="61"/>
      <c r="N13" s="61"/>
    </row>
    <row r="14" spans="1:14" ht="12.75">
      <c r="A14" s="94"/>
      <c r="B14" s="95"/>
      <c r="C14" s="95"/>
      <c r="D14" s="96"/>
      <c r="E14" s="61"/>
      <c r="F14" s="61"/>
      <c r="G14" s="61"/>
      <c r="H14" s="61"/>
      <c r="I14" s="61"/>
      <c r="J14" s="61"/>
      <c r="K14" s="61"/>
      <c r="L14" s="61"/>
      <c r="M14" s="61"/>
      <c r="N14" s="61"/>
    </row>
    <row r="15" spans="1:14" ht="12.75">
      <c r="A15" s="94"/>
      <c r="B15" s="95"/>
      <c r="C15" s="95"/>
      <c r="D15" s="96"/>
      <c r="E15" s="61"/>
      <c r="F15" s="61"/>
      <c r="G15" s="61"/>
      <c r="H15" s="61"/>
      <c r="I15" s="61"/>
      <c r="J15" s="61"/>
      <c r="K15" s="61"/>
      <c r="L15" s="61"/>
      <c r="M15" s="61"/>
      <c r="N15" s="61"/>
    </row>
    <row r="16" spans="1:14" ht="13.5" thickBot="1">
      <c r="A16" s="98"/>
      <c r="B16" s="99"/>
      <c r="C16" s="99"/>
      <c r="D16" s="100"/>
      <c r="E16" s="61"/>
      <c r="F16" s="61"/>
      <c r="G16" s="61"/>
      <c r="H16" s="61"/>
      <c r="I16" s="61"/>
      <c r="J16" s="61"/>
      <c r="K16" s="61"/>
      <c r="L16" s="61"/>
      <c r="M16" s="61"/>
      <c r="N16" s="61"/>
    </row>
    <row r="17" spans="1:9" ht="12.75">
      <c r="A17" s="91" t="s">
        <v>74</v>
      </c>
      <c r="B17" s="93"/>
      <c r="C17" s="90"/>
      <c r="D17" s="90"/>
      <c r="E17" s="61"/>
      <c r="F17" s="61"/>
      <c r="G17" s="61"/>
      <c r="H17" s="61"/>
      <c r="I17" s="61"/>
    </row>
    <row r="18" spans="1:9" ht="12.75">
      <c r="A18" s="94"/>
      <c r="B18" s="101" t="s">
        <v>75</v>
      </c>
      <c r="C18" s="90"/>
      <c r="D18" s="90"/>
      <c r="E18" s="61"/>
      <c r="F18" s="61"/>
      <c r="G18" s="61"/>
      <c r="H18" s="61"/>
      <c r="I18" s="61"/>
    </row>
    <row r="19" spans="1:4" ht="12.75">
      <c r="A19" s="94" t="s">
        <v>76</v>
      </c>
      <c r="B19" s="96">
        <v>0.366</v>
      </c>
      <c r="C19" s="95"/>
      <c r="D19" s="90"/>
    </row>
    <row r="20" spans="1:4" ht="12.75">
      <c r="A20" s="94" t="s">
        <v>70</v>
      </c>
      <c r="B20" s="96">
        <v>0.505</v>
      </c>
      <c r="C20" s="95"/>
      <c r="D20" s="90"/>
    </row>
    <row r="21" spans="1:4" ht="12.75">
      <c r="A21" s="94" t="s">
        <v>71</v>
      </c>
      <c r="B21" s="96">
        <v>0.713</v>
      </c>
      <c r="C21" s="95"/>
      <c r="D21" s="90"/>
    </row>
    <row r="22" spans="1:4" ht="12.75">
      <c r="A22" s="94" t="s">
        <v>72</v>
      </c>
      <c r="B22" s="96">
        <v>0.905</v>
      </c>
      <c r="C22" s="95"/>
      <c r="D22" s="90"/>
    </row>
    <row r="23" spans="1:4" ht="13.5" thickBot="1">
      <c r="A23" s="98" t="s">
        <v>73</v>
      </c>
      <c r="B23" s="100">
        <v>0.992</v>
      </c>
      <c r="C23" s="95"/>
      <c r="D23" s="90"/>
    </row>
    <row r="24" spans="1:4" ht="12.75">
      <c r="A24" s="91" t="s">
        <v>57</v>
      </c>
      <c r="B24" s="92"/>
      <c r="C24" s="93"/>
      <c r="D24" s="90"/>
    </row>
    <row r="25" spans="1:4" ht="12.75">
      <c r="A25" s="94"/>
      <c r="B25" s="95" t="s">
        <v>58</v>
      </c>
      <c r="C25" s="96" t="s">
        <v>59</v>
      </c>
      <c r="D25" s="90"/>
    </row>
    <row r="26" spans="1:4" ht="12.75">
      <c r="A26" s="94" t="s">
        <v>60</v>
      </c>
      <c r="B26" s="95" t="s">
        <v>61</v>
      </c>
      <c r="C26" s="96">
        <f>0.766/9.9</f>
        <v>0.07737373737373737</v>
      </c>
      <c r="D26" s="90"/>
    </row>
    <row r="27" spans="1:4" ht="13.5" thickBot="1">
      <c r="A27" s="98" t="s">
        <v>62</v>
      </c>
      <c r="B27" s="99" t="s">
        <v>63</v>
      </c>
      <c r="C27" s="100">
        <f>0.758/9.9</f>
        <v>0.07656565656565656</v>
      </c>
      <c r="D27" s="90"/>
    </row>
    <row r="29" ht="12.75">
      <c r="A29" s="61"/>
    </row>
  </sheetData>
  <sheetProtection password="85F6" sheet="1" objects="1" scenarios="1"/>
  <printOptions/>
  <pageMargins left="0.79" right="0.79" top="0.98" bottom="0.98"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Brambilla</dc:creator>
  <cp:keywords/>
  <dc:description/>
  <cp:lastModifiedBy>pc</cp:lastModifiedBy>
  <dcterms:created xsi:type="dcterms:W3CDTF">2004-03-30T14:16:27Z</dcterms:created>
  <dcterms:modified xsi:type="dcterms:W3CDTF">2009-11-08T20:38:11Z</dcterms:modified>
  <cp:category/>
  <cp:version/>
  <cp:contentType/>
  <cp:contentStatus/>
</cp:coreProperties>
</file>